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ходы, расходы" sheetId="4" r:id="rId1"/>
  </sheets>
  <calcPr calcId="124519"/>
</workbook>
</file>

<file path=xl/calcChain.xml><?xml version="1.0" encoding="utf-8"?>
<calcChain xmlns="http://schemas.openxmlformats.org/spreadsheetml/2006/main">
  <c r="H5" i="4"/>
  <c r="G28"/>
  <c r="F28"/>
  <c r="F27"/>
  <c r="H27" s="1"/>
  <c r="E27"/>
  <c r="C5"/>
  <c r="G15"/>
  <c r="E15"/>
  <c r="F15"/>
  <c r="D15"/>
  <c r="H29"/>
  <c r="H30"/>
  <c r="H17"/>
  <c r="H18"/>
  <c r="H19"/>
  <c r="H20"/>
  <c r="H21"/>
  <c r="H22"/>
  <c r="H23"/>
  <c r="H16"/>
  <c r="H7"/>
  <c r="H8"/>
  <c r="H9"/>
  <c r="H10"/>
  <c r="H11"/>
  <c r="H12"/>
  <c r="H13"/>
  <c r="H14"/>
  <c r="H6"/>
  <c r="H37"/>
  <c r="H38"/>
  <c r="H39"/>
  <c r="H40"/>
  <c r="H41"/>
  <c r="H42"/>
  <c r="H43"/>
  <c r="H45"/>
  <c r="H47"/>
  <c r="H48"/>
  <c r="H49"/>
  <c r="H50"/>
  <c r="H51"/>
  <c r="H53"/>
  <c r="H54"/>
  <c r="H55"/>
  <c r="H56"/>
  <c r="H58"/>
  <c r="H59"/>
  <c r="H60"/>
  <c r="H61"/>
  <c r="H62"/>
  <c r="H63"/>
  <c r="H65"/>
  <c r="H66"/>
  <c r="H68"/>
  <c r="H69"/>
  <c r="H70"/>
  <c r="H71"/>
  <c r="H73"/>
  <c r="H74"/>
  <c r="H76"/>
  <c r="H77"/>
  <c r="H79"/>
  <c r="H36"/>
  <c r="H28"/>
  <c r="H26"/>
  <c r="C15"/>
  <c r="C24" l="1"/>
  <c r="H25"/>
  <c r="H15"/>
  <c r="F5"/>
  <c r="E5"/>
  <c r="D5"/>
  <c r="G80"/>
  <c r="F80"/>
  <c r="E80"/>
  <c r="D80"/>
  <c r="C80"/>
  <c r="G78"/>
  <c r="F78"/>
  <c r="E78"/>
  <c r="D78"/>
  <c r="C78"/>
  <c r="G75"/>
  <c r="F75"/>
  <c r="E75"/>
  <c r="D75"/>
  <c r="C75"/>
  <c r="G72"/>
  <c r="F72"/>
  <c r="E72"/>
  <c r="D72"/>
  <c r="C72"/>
  <c r="G67"/>
  <c r="F67"/>
  <c r="E67"/>
  <c r="D67"/>
  <c r="C67"/>
  <c r="G64"/>
  <c r="F64"/>
  <c r="E64"/>
  <c r="D64"/>
  <c r="C64"/>
  <c r="G57"/>
  <c r="F57"/>
  <c r="E57"/>
  <c r="D57"/>
  <c r="C57"/>
  <c r="G52"/>
  <c r="F52"/>
  <c r="E52"/>
  <c r="D52"/>
  <c r="C52"/>
  <c r="G46"/>
  <c r="F46"/>
  <c r="E46"/>
  <c r="D46"/>
  <c r="C46"/>
  <c r="G44"/>
  <c r="F44"/>
  <c r="E44"/>
  <c r="D44"/>
  <c r="C44"/>
  <c r="E25"/>
  <c r="G25"/>
  <c r="F25"/>
  <c r="D25"/>
  <c r="C25"/>
  <c r="H64" l="1"/>
  <c r="H46"/>
  <c r="H44"/>
  <c r="H80"/>
  <c r="H78"/>
  <c r="H75"/>
  <c r="H72"/>
  <c r="H67"/>
  <c r="H57"/>
  <c r="H52"/>
  <c r="G81"/>
  <c r="C81"/>
  <c r="F81"/>
  <c r="E81"/>
  <c r="D81"/>
  <c r="E24"/>
  <c r="E31" s="1"/>
  <c r="D24"/>
  <c r="D31" s="1"/>
  <c r="F24"/>
  <c r="F31" s="1"/>
  <c r="C31"/>
  <c r="H81" l="1"/>
  <c r="H24"/>
  <c r="H31" s="1"/>
  <c r="G5"/>
  <c r="G31" l="1"/>
  <c r="G24"/>
</calcChain>
</file>

<file path=xl/sharedStrings.xml><?xml version="1.0" encoding="utf-8"?>
<sst xmlns="http://schemas.openxmlformats.org/spreadsheetml/2006/main" count="177" uniqueCount="86">
  <si>
    <t>Решение</t>
  </si>
  <si>
    <t>ИТОГО</t>
  </si>
  <si>
    <t>руб.</t>
  </si>
  <si>
    <t>Раздел</t>
  </si>
  <si>
    <t>Подраздел</t>
  </si>
  <si>
    <t>01</t>
  </si>
  <si>
    <t>02</t>
  </si>
  <si>
    <t>03</t>
  </si>
  <si>
    <t>04</t>
  </si>
  <si>
    <t>05</t>
  </si>
  <si>
    <t>06</t>
  </si>
  <si>
    <t>07</t>
  </si>
  <si>
    <t>11</t>
  </si>
  <si>
    <t>12</t>
  </si>
  <si>
    <t>09</t>
  </si>
  <si>
    <t>08</t>
  </si>
  <si>
    <t>10</t>
  </si>
  <si>
    <t>13</t>
  </si>
  <si>
    <t>00</t>
  </si>
  <si>
    <t>Код бюджетной классификации</t>
  </si>
  <si>
    <t>Вид дохода</t>
  </si>
  <si>
    <t>000 1 00 00000 00 0000 110</t>
  </si>
  <si>
    <t>Налоговые доходы  всего, в том числе:</t>
  </si>
  <si>
    <t>000 1 01 02000 01 0000 110</t>
  </si>
  <si>
    <t>НДФЛ</t>
  </si>
  <si>
    <t>000 1 03 02000 01 0000 110</t>
  </si>
  <si>
    <t xml:space="preserve">Доходы от уплаты акцизов </t>
  </si>
  <si>
    <t>000 1 05 02000 02 0000 110</t>
  </si>
  <si>
    <t>ЕНВД</t>
  </si>
  <si>
    <t>000 1 05 03000 01 0000 110</t>
  </si>
  <si>
    <t xml:space="preserve">Сельскохозяйственный налог </t>
  </si>
  <si>
    <t>000 1 05 04000 02 0000 110</t>
  </si>
  <si>
    <t>Патент</t>
  </si>
  <si>
    <t>000 1 06 01000 00 0000 110</t>
  </si>
  <si>
    <t>Налог на имущество физ.лиц</t>
  </si>
  <si>
    <t>000 1 06 06000 00 0000 110</t>
  </si>
  <si>
    <t>Земельный налог</t>
  </si>
  <si>
    <t>000 1 08 00000 00 0000 110</t>
  </si>
  <si>
    <t>Государственная пошлина</t>
  </si>
  <si>
    <t>000 1 10 00000 00 0000 000</t>
  </si>
  <si>
    <t>Неналоговые доходы всего, в том числе:</t>
  </si>
  <si>
    <t>000 1 11 05000 00 0000 120</t>
  </si>
  <si>
    <t>Аренда земли</t>
  </si>
  <si>
    <t>000 1 14 06012 04 0000 430</t>
  </si>
  <si>
    <t>Продажа земли</t>
  </si>
  <si>
    <t>000 1 11 09000 00 0000 120</t>
  </si>
  <si>
    <t>000 1 14 02043 04 0000 410</t>
  </si>
  <si>
    <t>Продажа имущества</t>
  </si>
  <si>
    <t>000 1 12 01000 01 0000 120</t>
  </si>
  <si>
    <t>Плата за негативное воздействие на окруж.среду</t>
  </si>
  <si>
    <t xml:space="preserve">000 1 17 00000 00 0000 000 </t>
  </si>
  <si>
    <t>Прочие неналоговые доходы</t>
  </si>
  <si>
    <t>000 1 13 00000 00 0000 000</t>
  </si>
  <si>
    <t>Доходы от оказания платных услуг</t>
  </si>
  <si>
    <t>000 1 16 00000 00 0000 000</t>
  </si>
  <si>
    <t>Штрафы</t>
  </si>
  <si>
    <t>000 1 00 00000 00 0000 000</t>
  </si>
  <si>
    <t>Итого налоговые и неналоговые доходы</t>
  </si>
  <si>
    <t>000 2 00 00000 00 0000 000</t>
  </si>
  <si>
    <t>Безвозмездные поступления, в том числе</t>
  </si>
  <si>
    <t>000 2 02 10000 00 0000 150</t>
  </si>
  <si>
    <t>Дотации</t>
  </si>
  <si>
    <t>000 2 02 20000 00 0000 150</t>
  </si>
  <si>
    <t>Субсидии</t>
  </si>
  <si>
    <t>000 2 02 30000 00 0000 150</t>
  </si>
  <si>
    <t>Субвенции</t>
  </si>
  <si>
    <t xml:space="preserve"> 000 2 19 00000 00 0000 000</t>
  </si>
  <si>
    <t xml:space="preserve"> Возврат остатков субсидий, субвенций и иных межбюджетных трансфертов прошлых лет </t>
  </si>
  <si>
    <t>ВСЕГО ДОХОДОВ:</t>
  </si>
  <si>
    <t xml:space="preserve">Первоначальное </t>
  </si>
  <si>
    <t>решение о бюджете</t>
  </si>
  <si>
    <t>РАСХОДЫ</t>
  </si>
  <si>
    <t>бюджетной классификации</t>
  </si>
  <si>
    <t>000 2 02 40000 04 0000 150</t>
  </si>
  <si>
    <t>Иные межбюджетные трансферты</t>
  </si>
  <si>
    <t>Сведения о внесенных изменениях в решение Думы Дальнереченского городского округа от 24.12.2020 № 79 " О бюджете Дальнереченского городского округа на 2021 год и плановый период 2022-2023 г.г."</t>
  </si>
  <si>
    <t>решение              на 2021 год</t>
  </si>
  <si>
    <t>№ 21 от 05.03.2021</t>
  </si>
  <si>
    <t>№ 60 от 22.06.2021</t>
  </si>
  <si>
    <t>№ 99 от 30.09.2021</t>
  </si>
  <si>
    <t>№ 127 от 28.12.2021</t>
  </si>
  <si>
    <t>УСН</t>
  </si>
  <si>
    <t>000 1 05 01000 00 0000 110</t>
  </si>
  <si>
    <t>Уточненный план</t>
  </si>
  <si>
    <t>на 2021 год</t>
  </si>
  <si>
    <t>Аренда имущества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</si>
</sst>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4" fontId="9" fillId="0" borderId="6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1"/>
  <sheetViews>
    <sheetView tabSelected="1" topLeftCell="A4" workbookViewId="0">
      <selection activeCell="H6" sqref="H6"/>
    </sheetView>
  </sheetViews>
  <sheetFormatPr defaultRowHeight="15"/>
  <cols>
    <col min="1" max="1" width="27.28515625" customWidth="1"/>
    <col min="2" max="2" width="29.85546875" style="4" customWidth="1"/>
    <col min="3" max="3" width="15.42578125" style="4" customWidth="1"/>
    <col min="4" max="4" width="14.28515625" style="4" customWidth="1"/>
    <col min="5" max="5" width="13.7109375" style="4" customWidth="1"/>
    <col min="6" max="6" width="13.42578125" style="4" customWidth="1"/>
    <col min="7" max="7" width="13.5703125" style="4" customWidth="1"/>
    <col min="8" max="8" width="16.5703125" style="4" customWidth="1"/>
    <col min="9" max="9" width="15.7109375" customWidth="1"/>
  </cols>
  <sheetData>
    <row r="1" spans="1:8" ht="30.75" customHeight="1">
      <c r="B1" s="24" t="s">
        <v>75</v>
      </c>
      <c r="C1" s="24"/>
      <c r="D1" s="24"/>
      <c r="E1" s="24"/>
      <c r="F1" s="24"/>
      <c r="G1" s="24"/>
    </row>
    <row r="2" spans="1:8" ht="15.75" thickBot="1">
      <c r="H2" s="4" t="s">
        <v>2</v>
      </c>
    </row>
    <row r="3" spans="1:8" ht="30" customHeight="1">
      <c r="A3" s="22" t="s">
        <v>19</v>
      </c>
      <c r="B3" s="23" t="s">
        <v>20</v>
      </c>
      <c r="C3" s="1" t="s">
        <v>69</v>
      </c>
      <c r="D3" s="2" t="s">
        <v>0</v>
      </c>
      <c r="E3" s="2" t="s">
        <v>0</v>
      </c>
      <c r="F3" s="2" t="s">
        <v>0</v>
      </c>
      <c r="G3" s="2" t="s">
        <v>0</v>
      </c>
      <c r="H3" s="25" t="s">
        <v>83</v>
      </c>
    </row>
    <row r="4" spans="1:8" s="5" customFormat="1" ht="27.75" customHeight="1" thickBot="1">
      <c r="A4" s="30"/>
      <c r="B4" s="31"/>
      <c r="C4" s="6" t="s">
        <v>76</v>
      </c>
      <c r="D4" s="18" t="s">
        <v>77</v>
      </c>
      <c r="E4" s="18" t="s">
        <v>78</v>
      </c>
      <c r="F4" s="18" t="s">
        <v>79</v>
      </c>
      <c r="G4" s="18" t="s">
        <v>80</v>
      </c>
      <c r="H4" s="26" t="s">
        <v>84</v>
      </c>
    </row>
    <row r="5" spans="1:8" ht="31.5">
      <c r="A5" s="32" t="s">
        <v>21</v>
      </c>
      <c r="B5" s="33" t="s">
        <v>22</v>
      </c>
      <c r="C5" s="46">
        <f>C6+C7+C9+C10+C11+C12+C13+C14+C8</f>
        <v>371451000</v>
      </c>
      <c r="D5" s="27">
        <f t="shared" ref="D5:G5" si="0">D6+D7+D9+D10+D11+D12+D13+D14</f>
        <v>0</v>
      </c>
      <c r="E5" s="27">
        <f t="shared" si="0"/>
        <v>0</v>
      </c>
      <c r="F5" s="27">
        <f t="shared" si="0"/>
        <v>0</v>
      </c>
      <c r="G5" s="27">
        <f t="shared" si="0"/>
        <v>-15906394</v>
      </c>
      <c r="H5" s="27">
        <f>H6+H7+H9+H10+H11+H12+H13+H14+H8</f>
        <v>355144606</v>
      </c>
    </row>
    <row r="6" spans="1:8">
      <c r="A6" s="34" t="s">
        <v>23</v>
      </c>
      <c r="B6" s="35" t="s">
        <v>24</v>
      </c>
      <c r="C6" s="47">
        <v>320945000</v>
      </c>
      <c r="D6" s="21"/>
      <c r="E6" s="21"/>
      <c r="F6" s="21"/>
      <c r="G6" s="28">
        <v>-20715544</v>
      </c>
      <c r="H6" s="28">
        <f>C6+D6+E6+F6+G6</f>
        <v>300229456</v>
      </c>
    </row>
    <row r="7" spans="1:8">
      <c r="A7" s="34" t="s">
        <v>25</v>
      </c>
      <c r="B7" s="35" t="s">
        <v>26</v>
      </c>
      <c r="C7" s="47">
        <v>13700000</v>
      </c>
      <c r="D7" s="21"/>
      <c r="E7" s="21"/>
      <c r="F7" s="21"/>
      <c r="G7" s="28">
        <v>-300000</v>
      </c>
      <c r="H7" s="28">
        <f t="shared" ref="H7:H14" si="1">C7+D7+E7+F7+G7</f>
        <v>13400000</v>
      </c>
    </row>
    <row r="8" spans="1:8">
      <c r="A8" s="34" t="s">
        <v>82</v>
      </c>
      <c r="B8" s="35" t="s">
        <v>81</v>
      </c>
      <c r="C8" s="47">
        <v>2500000</v>
      </c>
      <c r="D8" s="21"/>
      <c r="E8" s="21"/>
      <c r="F8" s="21"/>
      <c r="G8" s="28">
        <v>-400000</v>
      </c>
      <c r="H8" s="28">
        <f t="shared" si="1"/>
        <v>2100000</v>
      </c>
    </row>
    <row r="9" spans="1:8">
      <c r="A9" s="34" t="s">
        <v>27</v>
      </c>
      <c r="B9" s="35" t="s">
        <v>28</v>
      </c>
      <c r="C9" s="47">
        <v>4900000</v>
      </c>
      <c r="D9" s="21"/>
      <c r="E9" s="21"/>
      <c r="F9" s="21"/>
      <c r="G9" s="28">
        <v>-300000</v>
      </c>
      <c r="H9" s="28">
        <f t="shared" si="1"/>
        <v>4600000</v>
      </c>
    </row>
    <row r="10" spans="1:8">
      <c r="A10" s="34" t="s">
        <v>29</v>
      </c>
      <c r="B10" s="35" t="s">
        <v>30</v>
      </c>
      <c r="C10" s="47">
        <v>31000</v>
      </c>
      <c r="D10" s="21"/>
      <c r="E10" s="21"/>
      <c r="F10" s="21"/>
      <c r="G10" s="28">
        <v>-15850</v>
      </c>
      <c r="H10" s="28">
        <f t="shared" si="1"/>
        <v>15150</v>
      </c>
    </row>
    <row r="11" spans="1:8">
      <c r="A11" s="34" t="s">
        <v>31</v>
      </c>
      <c r="B11" s="35" t="s">
        <v>32</v>
      </c>
      <c r="C11" s="47">
        <v>910000</v>
      </c>
      <c r="D11" s="21"/>
      <c r="E11" s="21"/>
      <c r="F11" s="21"/>
      <c r="G11" s="28">
        <v>8290000</v>
      </c>
      <c r="H11" s="28">
        <f t="shared" si="1"/>
        <v>9200000</v>
      </c>
    </row>
    <row r="12" spans="1:8">
      <c r="A12" s="34" t="s">
        <v>33</v>
      </c>
      <c r="B12" s="35" t="s">
        <v>34</v>
      </c>
      <c r="C12" s="47">
        <v>10735000</v>
      </c>
      <c r="D12" s="21"/>
      <c r="E12" s="21"/>
      <c r="F12" s="21"/>
      <c r="G12" s="28">
        <v>-1135000</v>
      </c>
      <c r="H12" s="28">
        <f t="shared" si="1"/>
        <v>9600000</v>
      </c>
    </row>
    <row r="13" spans="1:8">
      <c r="A13" s="34" t="s">
        <v>35</v>
      </c>
      <c r="B13" s="35" t="s">
        <v>36</v>
      </c>
      <c r="C13" s="47">
        <v>12200000</v>
      </c>
      <c r="D13" s="21"/>
      <c r="E13" s="21"/>
      <c r="F13" s="21"/>
      <c r="G13" s="28">
        <v>-1400000</v>
      </c>
      <c r="H13" s="28">
        <f t="shared" si="1"/>
        <v>10800000</v>
      </c>
    </row>
    <row r="14" spans="1:8">
      <c r="A14" s="34" t="s">
        <v>37</v>
      </c>
      <c r="B14" s="35" t="s">
        <v>38</v>
      </c>
      <c r="C14" s="47">
        <v>5530000</v>
      </c>
      <c r="D14" s="21"/>
      <c r="E14" s="21"/>
      <c r="F14" s="21"/>
      <c r="G14" s="28">
        <v>-330000</v>
      </c>
      <c r="H14" s="28">
        <f t="shared" si="1"/>
        <v>5200000</v>
      </c>
    </row>
    <row r="15" spans="1:8" ht="31.5">
      <c r="A15" s="36" t="s">
        <v>39</v>
      </c>
      <c r="B15" s="37" t="s">
        <v>40</v>
      </c>
      <c r="C15" s="48">
        <f>C16+C17+C18+C19+C20+C21+C22+C23</f>
        <v>23694800</v>
      </c>
      <c r="D15" s="29">
        <f>D16+D17+D18+D19+D20+D21+D22+D23</f>
        <v>0</v>
      </c>
      <c r="E15" s="29">
        <f t="shared" ref="E15:F15" si="2">E16+E17+E18+E19+E20+E21+E22+E23</f>
        <v>3830100</v>
      </c>
      <c r="F15" s="29">
        <f t="shared" si="2"/>
        <v>0</v>
      </c>
      <c r="G15" s="29">
        <f>G16+G17+G18+G19+G20+G21+G22+G23</f>
        <v>16306394</v>
      </c>
      <c r="H15" s="29">
        <f>H16+H17+H18+H19+H20+H21+H22+H23</f>
        <v>43831294</v>
      </c>
    </row>
    <row r="16" spans="1:8">
      <c r="A16" s="34" t="s">
        <v>41</v>
      </c>
      <c r="B16" s="35" t="s">
        <v>42</v>
      </c>
      <c r="C16" s="47">
        <v>15200000</v>
      </c>
      <c r="D16" s="28"/>
      <c r="E16" s="28"/>
      <c r="F16" s="28"/>
      <c r="G16" s="28">
        <v>-2800000</v>
      </c>
      <c r="H16" s="28">
        <f>C16+D16+E16+F16+G16</f>
        <v>12400000</v>
      </c>
    </row>
    <row r="17" spans="1:8">
      <c r="A17" s="34" t="s">
        <v>43</v>
      </c>
      <c r="B17" s="35" t="s">
        <v>44</v>
      </c>
      <c r="C17" s="47">
        <v>3600000</v>
      </c>
      <c r="D17" s="28"/>
      <c r="E17" s="28"/>
      <c r="F17" s="28"/>
      <c r="G17" s="28">
        <v>-2667000</v>
      </c>
      <c r="H17" s="28">
        <f t="shared" ref="H17:H23" si="3">C17+D17+E17+F17+G17</f>
        <v>933000</v>
      </c>
    </row>
    <row r="18" spans="1:8">
      <c r="A18" s="34" t="s">
        <v>45</v>
      </c>
      <c r="B18" s="35" t="s">
        <v>85</v>
      </c>
      <c r="C18" s="47">
        <v>2467700</v>
      </c>
      <c r="D18" s="28"/>
      <c r="E18" s="28"/>
      <c r="F18" s="28"/>
      <c r="G18" s="28">
        <v>2562048</v>
      </c>
      <c r="H18" s="28">
        <f t="shared" si="3"/>
        <v>5029748</v>
      </c>
    </row>
    <row r="19" spans="1:8">
      <c r="A19" s="34" t="s">
        <v>46</v>
      </c>
      <c r="B19" s="35" t="s">
        <v>47</v>
      </c>
      <c r="C19" s="47">
        <v>0</v>
      </c>
      <c r="D19" s="28"/>
      <c r="E19" s="28">
        <v>3830100</v>
      </c>
      <c r="F19" s="28"/>
      <c r="G19" s="28">
        <v>2847668</v>
      </c>
      <c r="H19" s="28">
        <f t="shared" si="3"/>
        <v>6677768</v>
      </c>
    </row>
    <row r="20" spans="1:8" ht="30">
      <c r="A20" s="34" t="s">
        <v>48</v>
      </c>
      <c r="B20" s="35" t="s">
        <v>49</v>
      </c>
      <c r="C20" s="47">
        <v>366000</v>
      </c>
      <c r="D20" s="28"/>
      <c r="E20" s="28"/>
      <c r="F20" s="28"/>
      <c r="G20" s="28">
        <v>-271000</v>
      </c>
      <c r="H20" s="28">
        <f t="shared" si="3"/>
        <v>95000</v>
      </c>
    </row>
    <row r="21" spans="1:8">
      <c r="A21" s="34" t="s">
        <v>50</v>
      </c>
      <c r="B21" s="35" t="s">
        <v>51</v>
      </c>
      <c r="C21" s="47">
        <v>374100</v>
      </c>
      <c r="D21" s="28"/>
      <c r="E21" s="28"/>
      <c r="F21" s="28"/>
      <c r="G21" s="28">
        <v>785900</v>
      </c>
      <c r="H21" s="28">
        <f t="shared" si="3"/>
        <v>1160000</v>
      </c>
    </row>
    <row r="22" spans="1:8" ht="30">
      <c r="A22" s="34" t="s">
        <v>52</v>
      </c>
      <c r="B22" s="35" t="s">
        <v>53</v>
      </c>
      <c r="C22" s="47">
        <v>0</v>
      </c>
      <c r="D22" s="28"/>
      <c r="E22" s="28"/>
      <c r="F22" s="28"/>
      <c r="G22" s="28">
        <v>135778</v>
      </c>
      <c r="H22" s="28">
        <f t="shared" si="3"/>
        <v>135778</v>
      </c>
    </row>
    <row r="23" spans="1:8">
      <c r="A23" s="34" t="s">
        <v>54</v>
      </c>
      <c r="B23" s="35" t="s">
        <v>55</v>
      </c>
      <c r="C23" s="47">
        <v>1687000</v>
      </c>
      <c r="D23" s="28"/>
      <c r="E23" s="28"/>
      <c r="F23" s="28"/>
      <c r="G23" s="28">
        <v>15713000</v>
      </c>
      <c r="H23" s="28">
        <f t="shared" si="3"/>
        <v>17400000</v>
      </c>
    </row>
    <row r="24" spans="1:8" ht="31.5">
      <c r="A24" s="38" t="s">
        <v>56</v>
      </c>
      <c r="B24" s="39" t="s">
        <v>57</v>
      </c>
      <c r="C24" s="48">
        <f>C5+C15</f>
        <v>395145800</v>
      </c>
      <c r="D24" s="29">
        <f>D5+D15</f>
        <v>0</v>
      </c>
      <c r="E24" s="29">
        <f>E5+E15</f>
        <v>3830100</v>
      </c>
      <c r="F24" s="29">
        <f>F5+F15</f>
        <v>0</v>
      </c>
      <c r="G24" s="29">
        <f>G5+G15</f>
        <v>400000</v>
      </c>
      <c r="H24" s="29">
        <f>H5+H15</f>
        <v>398975900</v>
      </c>
    </row>
    <row r="25" spans="1:8" ht="31.5">
      <c r="A25" s="40" t="s">
        <v>58</v>
      </c>
      <c r="B25" s="39" t="s">
        <v>59</v>
      </c>
      <c r="C25" s="48">
        <f>C26+C27+C28+C29+C30</f>
        <v>429594429.19999999</v>
      </c>
      <c r="D25" s="29">
        <f t="shared" ref="D25:G25" si="4">D26+D27+D28+D29+D30</f>
        <v>-82095.539999999994</v>
      </c>
      <c r="E25" s="29">
        <f t="shared" si="4"/>
        <v>8244850</v>
      </c>
      <c r="F25" s="29">
        <f t="shared" si="4"/>
        <v>34398032</v>
      </c>
      <c r="G25" s="29">
        <f t="shared" si="4"/>
        <v>14368232.34</v>
      </c>
      <c r="H25" s="29">
        <f>H26+H27+H28+H29+H30</f>
        <v>486523447.99999994</v>
      </c>
    </row>
    <row r="26" spans="1:8" ht="15.75">
      <c r="A26" s="34" t="s">
        <v>60</v>
      </c>
      <c r="B26" s="41" t="s">
        <v>61</v>
      </c>
      <c r="C26" s="47"/>
      <c r="D26" s="28"/>
      <c r="E26" s="28">
        <v>4244850</v>
      </c>
      <c r="F26" s="28">
        <v>26710200</v>
      </c>
      <c r="G26" s="28">
        <v>6927320</v>
      </c>
      <c r="H26" s="28">
        <f>C26+D26+E26+F26+G26</f>
        <v>37882370</v>
      </c>
    </row>
    <row r="27" spans="1:8" ht="15.75">
      <c r="A27" s="40" t="s">
        <v>62</v>
      </c>
      <c r="B27" s="42" t="s">
        <v>63</v>
      </c>
      <c r="C27" s="47">
        <v>49243692.68</v>
      </c>
      <c r="D27" s="28">
        <v>-5020.9799999999996</v>
      </c>
      <c r="E27" s="28">
        <f>4000000</f>
        <v>4000000</v>
      </c>
      <c r="F27" s="28">
        <f>9822760</f>
        <v>9822760</v>
      </c>
      <c r="G27" s="28">
        <v>750000</v>
      </c>
      <c r="H27" s="28">
        <f t="shared" ref="H27:H30" si="5">C27+D27+E27+F27+G27</f>
        <v>63811431.700000003</v>
      </c>
    </row>
    <row r="28" spans="1:8" ht="15.75">
      <c r="A28" s="40" t="s">
        <v>64</v>
      </c>
      <c r="B28" s="42" t="s">
        <v>65</v>
      </c>
      <c r="C28" s="47">
        <v>361747736.51999998</v>
      </c>
      <c r="D28" s="28">
        <v>-77074.559999999998</v>
      </c>
      <c r="E28" s="28"/>
      <c r="F28" s="28">
        <f>418558-2553486</f>
        <v>-2134928</v>
      </c>
      <c r="G28" s="28">
        <f>1598093+18332+11480+4092676+16655+1748420.94+7850+46517+60200-639740-25589.6-243982</f>
        <v>6690912.3399999999</v>
      </c>
      <c r="H28" s="28">
        <f t="shared" si="5"/>
        <v>366226646.29999995</v>
      </c>
    </row>
    <row r="29" spans="1:8" ht="31.5">
      <c r="A29" s="40" t="s">
        <v>73</v>
      </c>
      <c r="B29" s="42" t="s">
        <v>74</v>
      </c>
      <c r="C29" s="47">
        <v>18603000</v>
      </c>
      <c r="D29" s="28"/>
      <c r="E29" s="28"/>
      <c r="F29" s="28"/>
      <c r="G29" s="28"/>
      <c r="H29" s="28">
        <f t="shared" si="5"/>
        <v>18603000</v>
      </c>
    </row>
    <row r="30" spans="1:8" ht="38.25">
      <c r="A30" s="40" t="s">
        <v>66</v>
      </c>
      <c r="B30" s="43" t="s">
        <v>67</v>
      </c>
      <c r="C30" s="47">
        <v>0</v>
      </c>
      <c r="D30" s="28"/>
      <c r="E30" s="28"/>
      <c r="F30" s="28"/>
      <c r="G30" s="28"/>
      <c r="H30" s="28">
        <f t="shared" si="5"/>
        <v>0</v>
      </c>
    </row>
    <row r="31" spans="1:8">
      <c r="A31" s="44"/>
      <c r="B31" s="45" t="s">
        <v>68</v>
      </c>
      <c r="C31" s="48">
        <f>C24+C25</f>
        <v>824740229.20000005</v>
      </c>
      <c r="D31" s="29">
        <f t="shared" ref="D31:G31" si="6">D24+D25</f>
        <v>-82095.539999999994</v>
      </c>
      <c r="E31" s="29">
        <f t="shared" si="6"/>
        <v>12074950</v>
      </c>
      <c r="F31" s="29">
        <f t="shared" si="6"/>
        <v>34398032</v>
      </c>
      <c r="G31" s="29">
        <f t="shared" si="6"/>
        <v>14768232.34</v>
      </c>
      <c r="H31" s="29">
        <f>H24+H25</f>
        <v>885499348</v>
      </c>
    </row>
    <row r="32" spans="1:8">
      <c r="A32" s="11"/>
      <c r="B32" s="12"/>
      <c r="C32" s="13"/>
      <c r="D32" s="13"/>
      <c r="E32" s="13"/>
      <c r="F32" s="13"/>
      <c r="G32" s="13"/>
      <c r="H32" s="13"/>
    </row>
    <row r="33" spans="1:8" ht="15.75" thickBot="1">
      <c r="A33" s="15" t="s">
        <v>71</v>
      </c>
      <c r="B33" s="14"/>
    </row>
    <row r="34" spans="1:8">
      <c r="A34" s="1" t="s">
        <v>3</v>
      </c>
      <c r="B34" s="1" t="s">
        <v>4</v>
      </c>
      <c r="C34" s="1" t="s">
        <v>69</v>
      </c>
      <c r="D34" s="2" t="s">
        <v>0</v>
      </c>
      <c r="E34" s="2" t="s">
        <v>0</v>
      </c>
      <c r="F34" s="2" t="s">
        <v>0</v>
      </c>
      <c r="G34" s="2" t="s">
        <v>0</v>
      </c>
      <c r="H34" s="3" t="s">
        <v>83</v>
      </c>
    </row>
    <row r="35" spans="1:8" ht="26.25" thickBot="1">
      <c r="A35" s="6" t="s">
        <v>72</v>
      </c>
      <c r="B35" s="6" t="s">
        <v>72</v>
      </c>
      <c r="C35" s="6" t="s">
        <v>70</v>
      </c>
      <c r="D35" s="18" t="s">
        <v>77</v>
      </c>
      <c r="E35" s="18" t="s">
        <v>78</v>
      </c>
      <c r="F35" s="18" t="s">
        <v>79</v>
      </c>
      <c r="G35" s="18" t="s">
        <v>80</v>
      </c>
      <c r="H35" s="6" t="s">
        <v>84</v>
      </c>
    </row>
    <row r="36" spans="1:8">
      <c r="A36" s="19" t="s">
        <v>5</v>
      </c>
      <c r="B36" s="19" t="s">
        <v>6</v>
      </c>
      <c r="C36" s="20">
        <v>2245900</v>
      </c>
      <c r="D36" s="20"/>
      <c r="E36" s="20"/>
      <c r="F36" s="20">
        <v>404705</v>
      </c>
      <c r="G36" s="20">
        <v>-79963.399999999994</v>
      </c>
      <c r="H36" s="20">
        <f>C36+D36+E36+F36+G36</f>
        <v>2570641.6</v>
      </c>
    </row>
    <row r="37" spans="1:8">
      <c r="A37" s="7" t="s">
        <v>5</v>
      </c>
      <c r="B37" s="7" t="s">
        <v>7</v>
      </c>
      <c r="C37" s="10">
        <v>4146800</v>
      </c>
      <c r="D37" s="10"/>
      <c r="E37" s="10"/>
      <c r="F37" s="10">
        <v>623371</v>
      </c>
      <c r="G37" s="10">
        <v>7840.82</v>
      </c>
      <c r="H37" s="20">
        <f t="shared" ref="H37:H81" si="7">C37+D37+E37+F37+G37</f>
        <v>4778011.82</v>
      </c>
    </row>
    <row r="38" spans="1:8">
      <c r="A38" s="7" t="s">
        <v>5</v>
      </c>
      <c r="B38" s="7" t="s">
        <v>8</v>
      </c>
      <c r="C38" s="10">
        <v>8138800</v>
      </c>
      <c r="D38" s="10"/>
      <c r="E38" s="10"/>
      <c r="F38" s="10"/>
      <c r="G38" s="10">
        <v>-605764.47</v>
      </c>
      <c r="H38" s="20">
        <f t="shared" si="7"/>
        <v>7533035.5300000003</v>
      </c>
    </row>
    <row r="39" spans="1:8">
      <c r="A39" s="7" t="s">
        <v>5</v>
      </c>
      <c r="B39" s="7" t="s">
        <v>9</v>
      </c>
      <c r="C39" s="10">
        <v>42448.160000000003</v>
      </c>
      <c r="D39" s="10"/>
      <c r="E39" s="10"/>
      <c r="F39" s="10"/>
      <c r="G39" s="10"/>
      <c r="H39" s="20">
        <f t="shared" si="7"/>
        <v>42448.160000000003</v>
      </c>
    </row>
    <row r="40" spans="1:8">
      <c r="A40" s="7" t="s">
        <v>5</v>
      </c>
      <c r="B40" s="7" t="s">
        <v>10</v>
      </c>
      <c r="C40" s="10">
        <v>8516600</v>
      </c>
      <c r="D40" s="10"/>
      <c r="E40" s="10"/>
      <c r="F40" s="10">
        <v>696800</v>
      </c>
      <c r="G40" s="10">
        <v>426038.59</v>
      </c>
      <c r="H40" s="20">
        <f t="shared" si="7"/>
        <v>9639438.5899999999</v>
      </c>
    </row>
    <row r="41" spans="1:8">
      <c r="A41" s="7" t="s">
        <v>5</v>
      </c>
      <c r="B41" s="7" t="s">
        <v>11</v>
      </c>
      <c r="C41" s="10">
        <v>500000</v>
      </c>
      <c r="D41" s="10"/>
      <c r="E41" s="10"/>
      <c r="F41" s="10"/>
      <c r="G41" s="10">
        <v>-360843.2</v>
      </c>
      <c r="H41" s="20">
        <f t="shared" si="7"/>
        <v>139156.79999999999</v>
      </c>
    </row>
    <row r="42" spans="1:8">
      <c r="A42" s="7" t="s">
        <v>5</v>
      </c>
      <c r="B42" s="7" t="s">
        <v>12</v>
      </c>
      <c r="C42" s="10">
        <v>2000000</v>
      </c>
      <c r="D42" s="10"/>
      <c r="E42" s="10">
        <v>-105784</v>
      </c>
      <c r="F42" s="10">
        <v>-1894216</v>
      </c>
      <c r="G42" s="10"/>
      <c r="H42" s="20">
        <f t="shared" si="7"/>
        <v>0</v>
      </c>
    </row>
    <row r="43" spans="1:8">
      <c r="A43" s="7" t="s">
        <v>5</v>
      </c>
      <c r="B43" s="7" t="s">
        <v>17</v>
      </c>
      <c r="C43" s="10">
        <v>55708155</v>
      </c>
      <c r="D43" s="10">
        <v>-2635860.58</v>
      </c>
      <c r="E43" s="10">
        <v>7251465.71</v>
      </c>
      <c r="F43" s="10">
        <v>18888092</v>
      </c>
      <c r="G43" s="10">
        <v>11218930.369999999</v>
      </c>
      <c r="H43" s="20">
        <f t="shared" si="7"/>
        <v>90430782.5</v>
      </c>
    </row>
    <row r="44" spans="1:8">
      <c r="A44" s="9" t="s">
        <v>5</v>
      </c>
      <c r="B44" s="9" t="s">
        <v>18</v>
      </c>
      <c r="C44" s="16">
        <f>SUM(C36:C43)</f>
        <v>81298703.159999996</v>
      </c>
      <c r="D44" s="16">
        <f t="shared" ref="D44:G44" si="8">SUM(D36:D43)</f>
        <v>-2635860.58</v>
      </c>
      <c r="E44" s="16">
        <f t="shared" si="8"/>
        <v>7145681.71</v>
      </c>
      <c r="F44" s="16">
        <f t="shared" si="8"/>
        <v>18718752</v>
      </c>
      <c r="G44" s="16">
        <f t="shared" si="8"/>
        <v>10606238.709999999</v>
      </c>
      <c r="H44" s="17">
        <f t="shared" si="7"/>
        <v>115133514.99999999</v>
      </c>
    </row>
    <row r="45" spans="1:8">
      <c r="A45" s="7" t="s">
        <v>7</v>
      </c>
      <c r="B45" s="7" t="s">
        <v>16</v>
      </c>
      <c r="C45" s="10">
        <v>500000</v>
      </c>
      <c r="D45" s="10"/>
      <c r="E45" s="10">
        <v>80000</v>
      </c>
      <c r="F45" s="10">
        <v>577100</v>
      </c>
      <c r="G45" s="10">
        <v>30000</v>
      </c>
      <c r="H45" s="20">
        <f t="shared" si="7"/>
        <v>1187100</v>
      </c>
    </row>
    <row r="46" spans="1:8">
      <c r="A46" s="9" t="s">
        <v>7</v>
      </c>
      <c r="B46" s="9" t="s">
        <v>18</v>
      </c>
      <c r="C46" s="16">
        <f>C45</f>
        <v>500000</v>
      </c>
      <c r="D46" s="16">
        <f t="shared" ref="D46:G46" si="9">D45</f>
        <v>0</v>
      </c>
      <c r="E46" s="16">
        <f t="shared" si="9"/>
        <v>80000</v>
      </c>
      <c r="F46" s="16">
        <f t="shared" si="9"/>
        <v>577100</v>
      </c>
      <c r="G46" s="16">
        <f t="shared" si="9"/>
        <v>30000</v>
      </c>
      <c r="H46" s="17">
        <f t="shared" si="7"/>
        <v>1187100</v>
      </c>
    </row>
    <row r="47" spans="1:8">
      <c r="A47" s="7" t="s">
        <v>8</v>
      </c>
      <c r="B47" s="7" t="s">
        <v>9</v>
      </c>
      <c r="C47" s="10">
        <v>546375.89</v>
      </c>
      <c r="D47" s="10">
        <v>-134924.56</v>
      </c>
      <c r="E47" s="10"/>
      <c r="F47" s="10"/>
      <c r="G47" s="10"/>
      <c r="H47" s="20">
        <f t="shared" si="7"/>
        <v>411451.33</v>
      </c>
    </row>
    <row r="48" spans="1:8">
      <c r="A48" s="7" t="s">
        <v>8</v>
      </c>
      <c r="B48" s="7" t="s">
        <v>10</v>
      </c>
      <c r="C48" s="10">
        <v>0</v>
      </c>
      <c r="D48" s="10"/>
      <c r="E48" s="10"/>
      <c r="F48" s="10"/>
      <c r="G48" s="10"/>
      <c r="H48" s="20">
        <f t="shared" si="7"/>
        <v>0</v>
      </c>
    </row>
    <row r="49" spans="1:8">
      <c r="A49" s="7" t="s">
        <v>8</v>
      </c>
      <c r="B49" s="7" t="s">
        <v>15</v>
      </c>
      <c r="C49" s="10">
        <v>98387.08</v>
      </c>
      <c r="D49" s="10"/>
      <c r="E49" s="10"/>
      <c r="F49" s="10"/>
      <c r="G49" s="10">
        <v>-80000</v>
      </c>
      <c r="H49" s="20">
        <f t="shared" si="7"/>
        <v>18387.080000000002</v>
      </c>
    </row>
    <row r="50" spans="1:8">
      <c r="A50" s="7" t="s">
        <v>8</v>
      </c>
      <c r="B50" s="7" t="s">
        <v>14</v>
      </c>
      <c r="C50" s="10">
        <v>30200000</v>
      </c>
      <c r="D50" s="10">
        <v>3051305.11</v>
      </c>
      <c r="E50" s="10">
        <v>3430348.38</v>
      </c>
      <c r="F50" s="10">
        <v>-56894.84</v>
      </c>
      <c r="G50" s="10">
        <v>232195</v>
      </c>
      <c r="H50" s="20">
        <f t="shared" si="7"/>
        <v>36856953.649999999</v>
      </c>
    </row>
    <row r="51" spans="1:8">
      <c r="A51" s="7" t="s">
        <v>8</v>
      </c>
      <c r="B51" s="7" t="s">
        <v>13</v>
      </c>
      <c r="C51" s="10">
        <v>5570000</v>
      </c>
      <c r="D51" s="10"/>
      <c r="E51" s="10">
        <v>-1500000</v>
      </c>
      <c r="F51" s="10">
        <v>-2957000</v>
      </c>
      <c r="G51" s="10">
        <v>-235591.31</v>
      </c>
      <c r="H51" s="20">
        <f t="shared" si="7"/>
        <v>877408.69</v>
      </c>
    </row>
    <row r="52" spans="1:8">
      <c r="A52" s="9" t="s">
        <v>8</v>
      </c>
      <c r="B52" s="9" t="s">
        <v>18</v>
      </c>
      <c r="C52" s="16">
        <f>SUM(C47:C51)</f>
        <v>36414762.969999999</v>
      </c>
      <c r="D52" s="16">
        <f t="shared" ref="D52:G52" si="10">SUM(D47:D51)</f>
        <v>2916380.55</v>
      </c>
      <c r="E52" s="16">
        <f t="shared" si="10"/>
        <v>1930348.38</v>
      </c>
      <c r="F52" s="16">
        <f t="shared" si="10"/>
        <v>-3013894.84</v>
      </c>
      <c r="G52" s="16">
        <f t="shared" si="10"/>
        <v>-83396.31</v>
      </c>
      <c r="H52" s="17">
        <f t="shared" si="7"/>
        <v>38164200.75</v>
      </c>
    </row>
    <row r="53" spans="1:8">
      <c r="A53" s="7" t="s">
        <v>9</v>
      </c>
      <c r="B53" s="7" t="s">
        <v>5</v>
      </c>
      <c r="C53" s="10">
        <v>8765025.9800000004</v>
      </c>
      <c r="D53" s="10">
        <v>1844979.02</v>
      </c>
      <c r="E53" s="10">
        <v>250593.09</v>
      </c>
      <c r="F53" s="10">
        <v>782000</v>
      </c>
      <c r="G53" s="10">
        <v>-706837</v>
      </c>
      <c r="H53" s="20">
        <f t="shared" si="7"/>
        <v>10935761.09</v>
      </c>
    </row>
    <row r="54" spans="1:8">
      <c r="A54" s="7" t="s">
        <v>9</v>
      </c>
      <c r="B54" s="7" t="s">
        <v>6</v>
      </c>
      <c r="C54" s="10">
        <v>8332730.8399999999</v>
      </c>
      <c r="D54" s="10">
        <v>3090748.25</v>
      </c>
      <c r="E54" s="10">
        <v>341986.89</v>
      </c>
      <c r="F54" s="10">
        <v>15054378.4</v>
      </c>
      <c r="G54" s="10">
        <v>-73931.990000000005</v>
      </c>
      <c r="H54" s="20">
        <f t="shared" si="7"/>
        <v>26745912.390000004</v>
      </c>
    </row>
    <row r="55" spans="1:8">
      <c r="A55" s="7" t="s">
        <v>9</v>
      </c>
      <c r="B55" s="7" t="s">
        <v>7</v>
      </c>
      <c r="C55" s="10">
        <v>44100380.579999998</v>
      </c>
      <c r="D55" s="10">
        <v>-4998037.67</v>
      </c>
      <c r="E55" s="10">
        <v>2260944.73</v>
      </c>
      <c r="F55" s="10">
        <v>46992.52</v>
      </c>
      <c r="G55" s="10">
        <v>-1111583.6000000001</v>
      </c>
      <c r="H55" s="20">
        <f t="shared" si="7"/>
        <v>40298696.559999995</v>
      </c>
    </row>
    <row r="56" spans="1:8">
      <c r="A56" s="7" t="s">
        <v>9</v>
      </c>
      <c r="B56" s="7" t="s">
        <v>9</v>
      </c>
      <c r="C56" s="10">
        <v>13471277.949999999</v>
      </c>
      <c r="D56" s="10"/>
      <c r="E56" s="10"/>
      <c r="F56" s="10">
        <v>905000</v>
      </c>
      <c r="G56" s="10">
        <v>1642869.23</v>
      </c>
      <c r="H56" s="20">
        <f t="shared" si="7"/>
        <v>16019147.18</v>
      </c>
    </row>
    <row r="57" spans="1:8">
      <c r="A57" s="9" t="s">
        <v>9</v>
      </c>
      <c r="B57" s="9" t="s">
        <v>18</v>
      </c>
      <c r="C57" s="16">
        <f>SUM(C53:C56)</f>
        <v>74669415.349999994</v>
      </c>
      <c r="D57" s="16">
        <f t="shared" ref="D57:G57" si="11">SUM(D53:D56)</f>
        <v>-62310.400000000373</v>
      </c>
      <c r="E57" s="16">
        <f t="shared" si="11"/>
        <v>2853524.71</v>
      </c>
      <c r="F57" s="16">
        <f t="shared" si="11"/>
        <v>16788370.920000002</v>
      </c>
      <c r="G57" s="16">
        <f t="shared" si="11"/>
        <v>-249483.3600000001</v>
      </c>
      <c r="H57" s="17">
        <f t="shared" si="7"/>
        <v>93999517.219999984</v>
      </c>
    </row>
    <row r="58" spans="1:8">
      <c r="A58" s="7" t="s">
        <v>11</v>
      </c>
      <c r="B58" s="7" t="s">
        <v>5</v>
      </c>
      <c r="C58" s="10">
        <v>174468097</v>
      </c>
      <c r="D58" s="10"/>
      <c r="E58" s="10"/>
      <c r="F58" s="10">
        <v>1295967</v>
      </c>
      <c r="G58" s="10">
        <v>1339830.75</v>
      </c>
      <c r="H58" s="20">
        <f t="shared" si="7"/>
        <v>177103894.75</v>
      </c>
    </row>
    <row r="59" spans="1:8">
      <c r="A59" s="7" t="s">
        <v>11</v>
      </c>
      <c r="B59" s="7" t="s">
        <v>6</v>
      </c>
      <c r="C59" s="10">
        <v>256318975</v>
      </c>
      <c r="D59" s="10"/>
      <c r="E59" s="10">
        <v>300000</v>
      </c>
      <c r="F59" s="10">
        <v>-1202906.08</v>
      </c>
      <c r="G59" s="10">
        <v>2602828.44</v>
      </c>
      <c r="H59" s="20">
        <f t="shared" si="7"/>
        <v>258018897.35999998</v>
      </c>
    </row>
    <row r="60" spans="1:8">
      <c r="A60" s="7" t="s">
        <v>11</v>
      </c>
      <c r="B60" s="7" t="s">
        <v>7</v>
      </c>
      <c r="C60" s="10">
        <v>56867933.659999996</v>
      </c>
      <c r="D60" s="10">
        <v>-60000</v>
      </c>
      <c r="E60" s="10">
        <v>-234604.79999999999</v>
      </c>
      <c r="F60" s="10">
        <v>1245387</v>
      </c>
      <c r="G60" s="10">
        <v>-1730349.01</v>
      </c>
      <c r="H60" s="20">
        <f t="shared" si="7"/>
        <v>56088366.850000001</v>
      </c>
    </row>
    <row r="61" spans="1:8">
      <c r="A61" s="7" t="s">
        <v>11</v>
      </c>
      <c r="B61" s="7" t="s">
        <v>9</v>
      </c>
      <c r="C61" s="10">
        <v>135000</v>
      </c>
      <c r="D61" s="10"/>
      <c r="E61" s="10"/>
      <c r="F61" s="10"/>
      <c r="G61" s="10">
        <v>-35000</v>
      </c>
      <c r="H61" s="20">
        <f t="shared" si="7"/>
        <v>100000</v>
      </c>
    </row>
    <row r="62" spans="1:8">
      <c r="A62" s="7" t="s">
        <v>11</v>
      </c>
      <c r="B62" s="7" t="s">
        <v>11</v>
      </c>
      <c r="C62" s="10">
        <v>2637677.5</v>
      </c>
      <c r="D62" s="10"/>
      <c r="E62" s="10"/>
      <c r="F62" s="10"/>
      <c r="G62" s="10">
        <v>11480</v>
      </c>
      <c r="H62" s="20">
        <f t="shared" si="7"/>
        <v>2649157.5</v>
      </c>
    </row>
    <row r="63" spans="1:8">
      <c r="A63" s="7" t="s">
        <v>11</v>
      </c>
      <c r="B63" s="7" t="s">
        <v>14</v>
      </c>
      <c r="C63" s="10">
        <v>20252008</v>
      </c>
      <c r="D63" s="10"/>
      <c r="E63" s="10"/>
      <c r="F63" s="10">
        <v>240311</v>
      </c>
      <c r="G63" s="10">
        <v>387068.79</v>
      </c>
      <c r="H63" s="20">
        <f t="shared" si="7"/>
        <v>20879387.789999999</v>
      </c>
    </row>
    <row r="64" spans="1:8">
      <c r="A64" s="9" t="s">
        <v>11</v>
      </c>
      <c r="B64" s="9" t="s">
        <v>18</v>
      </c>
      <c r="C64" s="16">
        <f>SUM(C58:C63)</f>
        <v>510679691.15999997</v>
      </c>
      <c r="D64" s="16">
        <f t="shared" ref="D64:G64" si="12">SUM(D58:D63)</f>
        <v>-60000</v>
      </c>
      <c r="E64" s="16">
        <f t="shared" si="12"/>
        <v>65395.200000000012</v>
      </c>
      <c r="F64" s="16">
        <f t="shared" si="12"/>
        <v>1578758.92</v>
      </c>
      <c r="G64" s="16">
        <f t="shared" si="12"/>
        <v>2575858.9699999997</v>
      </c>
      <c r="H64" s="17">
        <f t="shared" si="7"/>
        <v>514839704.25</v>
      </c>
    </row>
    <row r="65" spans="1:8">
      <c r="A65" s="7" t="s">
        <v>15</v>
      </c>
      <c r="B65" s="7" t="s">
        <v>5</v>
      </c>
      <c r="C65" s="10">
        <v>38132196.289999999</v>
      </c>
      <c r="D65" s="10">
        <v>-800000</v>
      </c>
      <c r="E65" s="10">
        <v>-2501534</v>
      </c>
      <c r="F65" s="10">
        <v>1369800</v>
      </c>
      <c r="G65" s="10"/>
      <c r="H65" s="20">
        <f t="shared" si="7"/>
        <v>36200462.289999999</v>
      </c>
    </row>
    <row r="66" spans="1:8">
      <c r="A66" s="7" t="s">
        <v>15</v>
      </c>
      <c r="B66" s="7" t="s">
        <v>8</v>
      </c>
      <c r="C66" s="10">
        <v>14391166.33</v>
      </c>
      <c r="D66" s="10">
        <v>800000</v>
      </c>
      <c r="E66" s="10">
        <v>2501534</v>
      </c>
      <c r="F66" s="10"/>
      <c r="G66" s="10">
        <v>35000</v>
      </c>
      <c r="H66" s="20">
        <f t="shared" si="7"/>
        <v>17727700.329999998</v>
      </c>
    </row>
    <row r="67" spans="1:8">
      <c r="A67" s="9" t="s">
        <v>15</v>
      </c>
      <c r="B67" s="9" t="s">
        <v>18</v>
      </c>
      <c r="C67" s="16">
        <f>SUM(C65:C66)</f>
        <v>52523362.619999997</v>
      </c>
      <c r="D67" s="16">
        <f t="shared" ref="D67:G67" si="13">SUM(D65:D66)</f>
        <v>0</v>
      </c>
      <c r="E67" s="16">
        <f t="shared" si="13"/>
        <v>0</v>
      </c>
      <c r="F67" s="16">
        <f t="shared" si="13"/>
        <v>1369800</v>
      </c>
      <c r="G67" s="16">
        <f t="shared" si="13"/>
        <v>35000</v>
      </c>
      <c r="H67" s="17">
        <f t="shared" si="7"/>
        <v>53928162.619999997</v>
      </c>
    </row>
    <row r="68" spans="1:8">
      <c r="A68" s="7" t="s">
        <v>16</v>
      </c>
      <c r="B68" s="7" t="s">
        <v>5</v>
      </c>
      <c r="C68" s="10">
        <v>3172500</v>
      </c>
      <c r="D68" s="10"/>
      <c r="E68" s="10"/>
      <c r="F68" s="10"/>
      <c r="G68" s="10">
        <v>-37092.6</v>
      </c>
      <c r="H68" s="20">
        <f t="shared" si="7"/>
        <v>3135407.4</v>
      </c>
    </row>
    <row r="69" spans="1:8">
      <c r="A69" s="7" t="s">
        <v>16</v>
      </c>
      <c r="B69" s="7" t="s">
        <v>7</v>
      </c>
      <c r="C69" s="10">
        <v>5797984</v>
      </c>
      <c r="D69" s="10"/>
      <c r="E69" s="10"/>
      <c r="F69" s="10"/>
      <c r="G69" s="10">
        <v>60200</v>
      </c>
      <c r="H69" s="20">
        <f t="shared" si="7"/>
        <v>5858184</v>
      </c>
    </row>
    <row r="70" spans="1:8">
      <c r="A70" s="7" t="s">
        <v>16</v>
      </c>
      <c r="B70" s="7" t="s">
        <v>8</v>
      </c>
      <c r="C70" s="10">
        <v>69220619.939999998</v>
      </c>
      <c r="D70" s="10"/>
      <c r="E70" s="10"/>
      <c r="F70" s="10"/>
      <c r="G70" s="10">
        <v>885626.34</v>
      </c>
      <c r="H70" s="20">
        <f t="shared" si="7"/>
        <v>70106246.280000001</v>
      </c>
    </row>
    <row r="71" spans="1:8">
      <c r="A71" s="7" t="s">
        <v>16</v>
      </c>
      <c r="B71" s="7" t="s">
        <v>10</v>
      </c>
      <c r="C71" s="10">
        <v>100000</v>
      </c>
      <c r="D71" s="10"/>
      <c r="E71" s="10"/>
      <c r="F71" s="10"/>
      <c r="G71" s="10"/>
      <c r="H71" s="20">
        <f t="shared" si="7"/>
        <v>100000</v>
      </c>
    </row>
    <row r="72" spans="1:8">
      <c r="A72" s="9" t="s">
        <v>16</v>
      </c>
      <c r="B72" s="9" t="s">
        <v>18</v>
      </c>
      <c r="C72" s="16">
        <f>SUM(C68:C71)</f>
        <v>78291103.939999998</v>
      </c>
      <c r="D72" s="16">
        <f t="shared" ref="D72:G72" si="14">SUM(D68:D71)</f>
        <v>0</v>
      </c>
      <c r="E72" s="16">
        <f t="shared" si="14"/>
        <v>0</v>
      </c>
      <c r="F72" s="16">
        <f t="shared" si="14"/>
        <v>0</v>
      </c>
      <c r="G72" s="16">
        <f t="shared" si="14"/>
        <v>908733.74</v>
      </c>
      <c r="H72" s="17">
        <f t="shared" si="7"/>
        <v>79199837.679999992</v>
      </c>
    </row>
    <row r="73" spans="1:8">
      <c r="A73" s="7" t="s">
        <v>12</v>
      </c>
      <c r="B73" s="7" t="s">
        <v>5</v>
      </c>
      <c r="C73" s="10">
        <v>500000</v>
      </c>
      <c r="D73" s="10"/>
      <c r="E73" s="10"/>
      <c r="F73" s="10"/>
      <c r="G73" s="10"/>
      <c r="H73" s="20">
        <f t="shared" si="7"/>
        <v>500000</v>
      </c>
    </row>
    <row r="74" spans="1:8">
      <c r="A74" s="7" t="s">
        <v>12</v>
      </c>
      <c r="B74" s="7" t="s">
        <v>6</v>
      </c>
      <c r="C74" s="10">
        <v>500000</v>
      </c>
      <c r="D74" s="10">
        <v>100000</v>
      </c>
      <c r="E74" s="10"/>
      <c r="F74" s="10">
        <v>300000</v>
      </c>
      <c r="G74" s="10">
        <v>465820.59</v>
      </c>
      <c r="H74" s="20">
        <f t="shared" si="7"/>
        <v>1365820.59</v>
      </c>
    </row>
    <row r="75" spans="1:8">
      <c r="A75" s="9" t="s">
        <v>12</v>
      </c>
      <c r="B75" s="9" t="s">
        <v>18</v>
      </c>
      <c r="C75" s="16">
        <f>SUM(C73:C74)</f>
        <v>1000000</v>
      </c>
      <c r="D75" s="16">
        <f t="shared" ref="D75:G75" si="15">SUM(D73:D74)</f>
        <v>100000</v>
      </c>
      <c r="E75" s="16">
        <f t="shared" si="15"/>
        <v>0</v>
      </c>
      <c r="F75" s="16">
        <f t="shared" si="15"/>
        <v>300000</v>
      </c>
      <c r="G75" s="16">
        <f t="shared" si="15"/>
        <v>465820.59</v>
      </c>
      <c r="H75" s="17">
        <f t="shared" si="7"/>
        <v>1865820.59</v>
      </c>
    </row>
    <row r="76" spans="1:8">
      <c r="A76" s="7" t="s">
        <v>13</v>
      </c>
      <c r="B76" s="7" t="s">
        <v>5</v>
      </c>
      <c r="C76" s="10">
        <v>600000</v>
      </c>
      <c r="D76" s="10"/>
      <c r="E76" s="10"/>
      <c r="F76" s="10"/>
      <c r="G76" s="10"/>
      <c r="H76" s="20">
        <f t="shared" si="7"/>
        <v>600000</v>
      </c>
    </row>
    <row r="77" spans="1:8">
      <c r="A77" s="7" t="s">
        <v>13</v>
      </c>
      <c r="B77" s="7" t="s">
        <v>6</v>
      </c>
      <c r="C77" s="10">
        <v>750000</v>
      </c>
      <c r="D77" s="10"/>
      <c r="E77" s="10"/>
      <c r="F77" s="10">
        <v>-230000</v>
      </c>
      <c r="G77" s="10">
        <v>79460</v>
      </c>
      <c r="H77" s="20">
        <f t="shared" si="7"/>
        <v>599460</v>
      </c>
    </row>
    <row r="78" spans="1:8">
      <c r="A78" s="9" t="s">
        <v>13</v>
      </c>
      <c r="B78" s="9" t="s">
        <v>18</v>
      </c>
      <c r="C78" s="16">
        <f>SUM(C76:C77)</f>
        <v>1350000</v>
      </c>
      <c r="D78" s="16">
        <f t="shared" ref="D78:G78" si="16">SUM(D76:D77)</f>
        <v>0</v>
      </c>
      <c r="E78" s="16">
        <f t="shared" si="16"/>
        <v>0</v>
      </c>
      <c r="F78" s="16">
        <f t="shared" si="16"/>
        <v>-230000</v>
      </c>
      <c r="G78" s="16">
        <f t="shared" si="16"/>
        <v>79460</v>
      </c>
      <c r="H78" s="17">
        <f t="shared" si="7"/>
        <v>1199460</v>
      </c>
    </row>
    <row r="79" spans="1:8">
      <c r="A79" s="7" t="s">
        <v>17</v>
      </c>
      <c r="B79" s="7" t="s">
        <v>5</v>
      </c>
      <c r="C79" s="10">
        <v>3013190</v>
      </c>
      <c r="D79" s="10"/>
      <c r="E79" s="10"/>
      <c r="F79" s="10">
        <v>-1690855</v>
      </c>
      <c r="G79" s="10"/>
      <c r="H79" s="20">
        <f t="shared" si="7"/>
        <v>1322335</v>
      </c>
    </row>
    <row r="80" spans="1:8">
      <c r="A80" s="9" t="s">
        <v>17</v>
      </c>
      <c r="B80" s="9" t="s">
        <v>18</v>
      </c>
      <c r="C80" s="16">
        <f>C79</f>
        <v>3013190</v>
      </c>
      <c r="D80" s="16">
        <f t="shared" ref="D80:G80" si="17">D79</f>
        <v>0</v>
      </c>
      <c r="E80" s="16">
        <f t="shared" si="17"/>
        <v>0</v>
      </c>
      <c r="F80" s="16">
        <f t="shared" si="17"/>
        <v>-1690855</v>
      </c>
      <c r="G80" s="16">
        <f t="shared" si="17"/>
        <v>0</v>
      </c>
      <c r="H80" s="17">
        <f t="shared" si="7"/>
        <v>1322335</v>
      </c>
    </row>
    <row r="81" spans="1:8">
      <c r="A81" s="9"/>
      <c r="B81" s="8" t="s">
        <v>1</v>
      </c>
      <c r="C81" s="16">
        <f>C44+C46+C52+C57+C64+C67+C72+C75+C78+C80</f>
        <v>839740229.20000005</v>
      </c>
      <c r="D81" s="16">
        <f t="shared" ref="D81:G81" si="18">D44+D46+D52+D57+D64+D67+D72+D75+D78+D80</f>
        <v>258209.56999999937</v>
      </c>
      <c r="E81" s="16">
        <f t="shared" si="18"/>
        <v>12074950</v>
      </c>
      <c r="F81" s="16">
        <f t="shared" si="18"/>
        <v>34398032</v>
      </c>
      <c r="G81" s="16">
        <f t="shared" si="18"/>
        <v>14368232.339999998</v>
      </c>
      <c r="H81" s="17">
        <f t="shared" si="7"/>
        <v>900839653.11000013</v>
      </c>
    </row>
  </sheetData>
  <mergeCells count="3">
    <mergeCell ref="A3:A4"/>
    <mergeCell ref="B3:B4"/>
    <mergeCell ref="B1:G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Доходы, расходы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2022-04-05T08:13:41Z</dcterms:modified>
</cp:coreProperties>
</file>